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" name="ID_E59E6F853E654574A606FDEDE61DD77E" descr="起跳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53100" y="22097365"/>
          <a:ext cx="622300" cy="626745"/>
        </a:xfrm>
        <a:prstGeom prst="rect">
          <a:avLst/>
        </a:prstGeom>
      </xdr:spPr>
    </xdr:pic>
  </etc:cellImage>
  <etc:cellImage>
    <xdr:pic>
      <xdr:nvPicPr>
        <xdr:cNvPr id="20" name="ID_7CBB97CBAF1E4BFF984E26F1FC92BA2F" descr="排球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95950" y="19538950"/>
          <a:ext cx="657225" cy="663575"/>
        </a:xfrm>
        <a:prstGeom prst="rect">
          <a:avLst/>
        </a:prstGeom>
      </xdr:spPr>
    </xdr:pic>
  </etc:cellImage>
  <etc:cellImage>
    <xdr:pic>
      <xdr:nvPicPr>
        <xdr:cNvPr id="19" name="ID_BBEAEC70528A45FE88EABFC19A8B4D6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53075" y="18877915"/>
          <a:ext cx="638810" cy="638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C5D2F6354C74D058D8EE9B4EB0AA711" descr="_cgi-bin_mmwebwx-bin_webwxgetmsgimg__&amp;MsgID=3018729230725495394&amp;skey=@crypt_815f7be9_7a70f915f4e1fa287f7c9ee53544b938&amp;mmweb_appid=wx_webfilehelper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91175" y="1778000"/>
          <a:ext cx="725805" cy="732155"/>
        </a:xfrm>
        <a:prstGeom prst="rect">
          <a:avLst/>
        </a:prstGeom>
      </xdr:spPr>
    </xdr:pic>
  </etc:cellImage>
  <etc:cellImage>
    <xdr:pic>
      <xdr:nvPicPr>
        <xdr:cNvPr id="53" name="ID_1D5ED0550E3F4EE885BFFAB2D5C748FA" descr="标志盘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81675" y="17018000"/>
          <a:ext cx="810260" cy="822960"/>
        </a:xfrm>
        <a:prstGeom prst="rect">
          <a:avLst/>
        </a:prstGeom>
      </xdr:spPr>
    </xdr:pic>
  </etc:cellImage>
  <etc:cellImage>
    <xdr:pic>
      <xdr:nvPicPr>
        <xdr:cNvPr id="4" name="ID_606556A30F494A698DD86C978757C3A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00725" y="635000"/>
          <a:ext cx="635000" cy="635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1F48E72FC4D494EB12D375AEDE12EB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67350" y="11684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B9AC5B66BD942F2967040A8C08A251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81750" y="2489200"/>
          <a:ext cx="4848225" cy="662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C0AC08DC849490C87E97ECEFA1B01C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81750" y="3124200"/>
          <a:ext cx="5514975" cy="6029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2BAC6DD25E594416A26EADC2E7D80B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81750" y="3124200"/>
          <a:ext cx="42291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6A33ACDA1FF439086BE9F2466A812B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81750" y="6299200"/>
          <a:ext cx="3810000" cy="381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D0443AD38BD94807B2AB37F54349B46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81750" y="6934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3A064C71FF04F41B731B2E5584B45F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381750" y="7569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0C8E8BFF300F4AE3BF1B08DAA32FA37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81750" y="8204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777D3237004F4A4B86E842A7B52BACA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81750" y="8839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16671D0AC4DA473E80F8011E58DF52AF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381750" y="11379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31B24423773F4557BDF16A7263D97ECF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381750" y="12649200"/>
          <a:ext cx="3314700" cy="4010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8F102749DF5E45E5B23A3643086FEFD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67350" y="13233400"/>
          <a:ext cx="7143750" cy="714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EA490E84593D44AC968A0D6F9636E7F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81750" y="15189200"/>
          <a:ext cx="6600825" cy="479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9F0881C6B4BA433998E7EC42FC599A51" descr="_cgi-bin_mmwebwx-bin_webwxgetmsgimg__&amp;MsgID=3049508893599039002&amp;skey=@crypt_815f7be9_7a70f915f4e1fa287f7c9ee53544b938&amp;mmweb_appid=wx_webfilehelper"/>
        <xdr:cNvPicPr>
          <a:picLocks noChangeAspect="1"/>
        </xdr:cNvPicPr>
      </xdr:nvPicPr>
      <xdr:blipFill>
        <a:blip r:embed="rId20"/>
        <a:srcRect b="36049"/>
        <a:stretch>
          <a:fillRect/>
        </a:stretch>
      </xdr:blipFill>
      <xdr:spPr>
        <a:xfrm>
          <a:off x="5715000" y="17726025"/>
          <a:ext cx="469265" cy="511175"/>
        </a:xfrm>
        <a:prstGeom prst="rect">
          <a:avLst/>
        </a:prstGeom>
      </xdr:spPr>
    </xdr:pic>
  </etc:cellImage>
  <etc:cellImage>
    <xdr:pic>
      <xdr:nvPicPr>
        <xdr:cNvPr id="41" name="ID_168C4CEA003F44D1BA45FDB85A9E9444" descr="龙门架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010275" y="20872450"/>
          <a:ext cx="466725" cy="621030"/>
        </a:xfrm>
        <a:prstGeom prst="rect">
          <a:avLst/>
        </a:prstGeom>
      </xdr:spPr>
    </xdr:pic>
  </etc:cellImage>
  <etc:cellImage>
    <xdr:pic>
      <xdr:nvPicPr>
        <xdr:cNvPr id="42" name="ID_FAF605862EFE4402AC94F7E5CE6FDF1D" descr="吹嘴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715000" y="20266025"/>
          <a:ext cx="581025" cy="587375"/>
        </a:xfrm>
        <a:prstGeom prst="rect">
          <a:avLst/>
        </a:prstGeom>
      </xdr:spPr>
    </xdr:pic>
  </etc:cellImage>
  <etc:cellImage>
    <xdr:pic>
      <xdr:nvPicPr>
        <xdr:cNvPr id="43" name="ID_F6FFC05BA0B44E3B8E179A821244B96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467350" y="18313400"/>
          <a:ext cx="7524750" cy="840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0591396E718B41EA8BE8793BB47891A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467350" y="21488400"/>
          <a:ext cx="6486525" cy="58197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<sst xmlns="http://schemas.openxmlformats.org/spreadsheetml/2006/main" count="74" uniqueCount="68">
  <si>
    <t>2026年体育器材采购清单</t>
  </si>
  <si>
    <t>序号</t>
  </si>
  <si>
    <t>名称</t>
  </si>
  <si>
    <t>型号</t>
  </si>
  <si>
    <t>数量</t>
  </si>
  <si>
    <t>单价</t>
  </si>
  <si>
    <t>总价</t>
  </si>
  <si>
    <t>图片</t>
  </si>
  <si>
    <t>备注</t>
  </si>
  <si>
    <t>排球网</t>
  </si>
  <si>
    <t>曼羽0818</t>
  </si>
  <si>
    <r>
      <rPr>
        <sz val="10.5"/>
        <color rgb="FF000000"/>
        <rFont val="Calibri"/>
        <charset val="0"/>
      </rPr>
      <t>3</t>
    </r>
    <r>
      <rPr>
        <sz val="10.5"/>
        <color rgb="FF000000"/>
        <rFont val="宋体"/>
        <charset val="0"/>
      </rPr>
      <t>副</t>
    </r>
  </si>
  <si>
    <t>钢丝包心单人跳绳</t>
  </si>
  <si>
    <t>KS5805</t>
  </si>
  <si>
    <r>
      <rPr>
        <sz val="10.5"/>
        <color rgb="FF000000"/>
        <rFont val="Calibri"/>
        <charset val="0"/>
      </rPr>
      <t>150</t>
    </r>
    <r>
      <rPr>
        <sz val="10.5"/>
        <color rgb="FF000000"/>
        <rFont val="宋体"/>
        <charset val="0"/>
      </rPr>
      <t>条</t>
    </r>
  </si>
  <si>
    <r>
      <rPr>
        <sz val="10.5"/>
        <color rgb="FF000000"/>
        <rFont val="Calibri"/>
        <charset val="0"/>
      </rPr>
      <t>JBL</t>
    </r>
    <r>
      <rPr>
        <sz val="10.5"/>
        <color rgb="FF000000"/>
        <rFont val="宋体"/>
        <charset val="0"/>
      </rPr>
      <t>大音箱</t>
    </r>
  </si>
  <si>
    <r>
      <rPr>
        <sz val="10.5"/>
        <color rgb="FF000000"/>
        <rFont val="Calibri"/>
        <charset val="0"/>
      </rPr>
      <t>1</t>
    </r>
    <r>
      <rPr>
        <sz val="10.5"/>
        <color rgb="FF000000"/>
        <rFont val="宋体"/>
        <charset val="0"/>
      </rPr>
      <t>台</t>
    </r>
  </si>
  <si>
    <t>单人跳绳（竹节绳）</t>
  </si>
  <si>
    <t>跃动YD101</t>
  </si>
  <si>
    <r>
      <rPr>
        <sz val="10.5"/>
        <color rgb="FF000000"/>
        <rFont val="Calibri"/>
        <charset val="0"/>
      </rPr>
      <t>30</t>
    </r>
    <r>
      <rPr>
        <sz val="10.5"/>
        <color rgb="FF000000"/>
        <rFont val="宋体"/>
        <charset val="0"/>
      </rPr>
      <t>根</t>
    </r>
  </si>
  <si>
    <t>筋膜枪</t>
  </si>
  <si>
    <t>荣耀</t>
  </si>
  <si>
    <r>
      <rPr>
        <sz val="10.5"/>
        <color rgb="FF000000"/>
        <rFont val="宋体"/>
        <charset val="134"/>
      </rPr>
      <t>障碍小栏架</t>
    </r>
    <r>
      <rPr>
        <sz val="10.5"/>
        <color rgb="FF000000"/>
        <rFont val="Calibri"/>
        <charset val="134"/>
      </rPr>
      <t>15cm</t>
    </r>
  </si>
  <si>
    <t>X-415ABS</t>
  </si>
  <si>
    <r>
      <rPr>
        <sz val="10.5"/>
        <color rgb="FF000000"/>
        <rFont val="宋体"/>
        <charset val="134"/>
      </rPr>
      <t>障碍小栏架</t>
    </r>
    <r>
      <rPr>
        <sz val="10.5"/>
        <color rgb="FF000000"/>
        <rFont val="Calibri"/>
        <charset val="134"/>
      </rPr>
      <t>30cm</t>
    </r>
  </si>
  <si>
    <t>X-430ABS</t>
  </si>
  <si>
    <r>
      <rPr>
        <sz val="10.5"/>
        <color rgb="FF000000"/>
        <rFont val="宋体"/>
        <charset val="134"/>
      </rPr>
      <t>障碍小栏架</t>
    </r>
    <r>
      <rPr>
        <sz val="10.5"/>
        <color rgb="FF000000"/>
        <rFont val="Calibri"/>
        <charset val="134"/>
      </rPr>
      <t>50cm</t>
    </r>
  </si>
  <si>
    <t>X-450A</t>
  </si>
  <si>
    <t>波速球</t>
  </si>
  <si>
    <t>10-15kg长弹力橡胶绳</t>
  </si>
  <si>
    <t>X-208</t>
  </si>
  <si>
    <r>
      <rPr>
        <sz val="10.5"/>
        <color rgb="FFFF0000"/>
        <rFont val="Calibri"/>
        <charset val="0"/>
      </rPr>
      <t>60kg</t>
    </r>
    <r>
      <rPr>
        <sz val="10.5"/>
        <color rgb="FFFF0000"/>
        <rFont val="宋体"/>
        <charset val="0"/>
      </rPr>
      <t>弹力橡胶绳</t>
    </r>
  </si>
  <si>
    <r>
      <rPr>
        <sz val="10.5"/>
        <color rgb="FFFF0000"/>
        <rFont val="Calibri"/>
        <charset val="0"/>
      </rPr>
      <t>20-35kg</t>
    </r>
    <r>
      <rPr>
        <sz val="10.5"/>
        <color rgb="FFFF0000"/>
        <rFont val="宋体"/>
        <charset val="0"/>
      </rPr>
      <t>黄色长弹力橡胶绳</t>
    </r>
  </si>
  <si>
    <r>
      <rPr>
        <sz val="10.5"/>
        <color rgb="FFFF0000"/>
        <rFont val="Calibri"/>
        <charset val="0"/>
      </rPr>
      <t>30-45kg</t>
    </r>
    <r>
      <rPr>
        <sz val="10.5"/>
        <color rgb="FFFF0000"/>
        <rFont val="宋体"/>
        <charset val="0"/>
      </rPr>
      <t>橙色长弹力绳</t>
    </r>
  </si>
  <si>
    <t>金箭标枪</t>
  </si>
  <si>
    <t>600g</t>
  </si>
  <si>
    <t>800g</t>
  </si>
  <si>
    <t>软重沙球</t>
  </si>
  <si>
    <t>500g</t>
  </si>
  <si>
    <t>羽毛球网</t>
  </si>
  <si>
    <t>曼羽0808</t>
  </si>
  <si>
    <t>田径跨栏架</t>
  </si>
  <si>
    <t>奥匹</t>
  </si>
  <si>
    <t>田径训练安全软跨栏架</t>
  </si>
  <si>
    <t>跳高架</t>
  </si>
  <si>
    <t>卓驰</t>
  </si>
  <si>
    <t>1副</t>
  </si>
  <si>
    <t>弹簧踏跳板（6弹簧）</t>
  </si>
  <si>
    <t>1个</t>
  </si>
  <si>
    <t>杠铃护肩垫</t>
  </si>
  <si>
    <t>2个</t>
  </si>
  <si>
    <t>标志盘
（五个颜色每个20个）</t>
  </si>
  <si>
    <t>100个</t>
  </si>
  <si>
    <t>瑜伽砖</t>
  </si>
  <si>
    <t>32个</t>
  </si>
  <si>
    <t>多形态训练
钢丝敏捷梯
(10格4米)</t>
  </si>
  <si>
    <t>敏捷圈
（直径50cm）</t>
  </si>
  <si>
    <t>硬式排球</t>
  </si>
  <si>
    <t>品牌不限</t>
  </si>
  <si>
    <t>150个</t>
  </si>
  <si>
    <t>肺活量测试仪一次性塑料吹嘴</t>
  </si>
  <si>
    <t>综合多功能
龙门架</t>
  </si>
  <si>
    <t>篮球</t>
  </si>
  <si>
    <t>50个</t>
  </si>
  <si>
    <t>跳远起跳板</t>
  </si>
  <si>
    <t>8字长绳</t>
  </si>
  <si>
    <t>跳绳收纳袋束口（大）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</si>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</sst>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0"/>
    </font>
    <font>
      <sz val="10.5"/>
      <color rgb="FFFF0000"/>
      <name val="宋体"/>
      <charset val="134"/>
    </font>
    <font>
      <sz val="10.5"/>
      <color rgb="FFFF0000"/>
      <name val="Calibri"/>
      <charset val="0"/>
    </font>
    <font>
      <sz val="11"/>
      <color rgb="FF800080"/>
      <name val="宋体"/>
      <charset val="134"/>
      <scheme val="minor"/>
    </font>
    <font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rgb="FFFF0000"/>
      <name val="宋体"/>
      <charset val="0"/>
    </font>
    <font>
      <sz val="10.5"/>
      <color rgb="FF000000"/>
      <name val="宋体"/>
      <charset val="0"/>
    </font>
    <font>
      <sz val="10.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9" fillId="0" borderId="4" xfId="6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3.png"/><Relationship Id="rId8" Type="http://schemas.openxmlformats.org/officeDocument/2006/relationships/image" Target="media/image12.png"/><Relationship Id="rId7" Type="http://schemas.openxmlformats.org/officeDocument/2006/relationships/image" Target="media/image11.png"/><Relationship Id="rId6" Type="http://schemas.openxmlformats.org/officeDocument/2006/relationships/image" Target="media/image10.pn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4" Type="http://schemas.openxmlformats.org/officeDocument/2006/relationships/image" Target="media/image28.png"/><Relationship Id="rId23" Type="http://schemas.openxmlformats.org/officeDocument/2006/relationships/image" Target="media/image27.png"/><Relationship Id="rId22" Type="http://schemas.openxmlformats.org/officeDocument/2006/relationships/image" Target="media/image26.jpeg"/><Relationship Id="rId21" Type="http://schemas.openxmlformats.org/officeDocument/2006/relationships/image" Target="media/image25.jpeg"/><Relationship Id="rId20" Type="http://schemas.openxmlformats.org/officeDocument/2006/relationships/image" Target="media/image24.jpeg"/><Relationship Id="rId2" Type="http://schemas.openxmlformats.org/officeDocument/2006/relationships/image" Target="media/image6.jpeg"/><Relationship Id="rId19" Type="http://schemas.openxmlformats.org/officeDocument/2006/relationships/image" Target="media/image23.png"/><Relationship Id="rId18" Type="http://schemas.openxmlformats.org/officeDocument/2006/relationships/image" Target="media/image22.png"/><Relationship Id="rId17" Type="http://schemas.openxmlformats.org/officeDocument/2006/relationships/image" Target="media/image21.png"/><Relationship Id="rId16" Type="http://schemas.openxmlformats.org/officeDocument/2006/relationships/image" Target="media/image20.png"/><Relationship Id="rId15" Type="http://schemas.openxmlformats.org/officeDocument/2006/relationships/image" Target="media/image19.png"/><Relationship Id="rId14" Type="http://schemas.openxmlformats.org/officeDocument/2006/relationships/image" Target="media/image18.png"/><Relationship Id="rId13" Type="http://schemas.openxmlformats.org/officeDocument/2006/relationships/image" Target="media/image17.png"/><Relationship Id="rId12" Type="http://schemas.openxmlformats.org/officeDocument/2006/relationships/image" Target="media/image16.png"/><Relationship Id="rId11" Type="http://schemas.openxmlformats.org/officeDocument/2006/relationships/image" Target="media/image15.png"/><Relationship Id="rId10" Type="http://schemas.openxmlformats.org/officeDocument/2006/relationships/image" Target="media/image14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19</xdr:row>
      <xdr:rowOff>304800</xdr:rowOff>
    </xdr:to>
    <xdr:pic>
      <xdr:nvPicPr>
        <xdr:cNvPr id="46" name="图片 45"/>
        <xdr:cNvPicPr>
          <a:picLocks noChangeAspect="1"/>
        </xdr:cNvPicPr>
      </xdr:nvPicPr>
      <xdr:blipFill>
        <a:stretch>
          <a:fillRect/>
        </a:stretch>
      </xdr:blipFill>
      <xdr:spPr>
        <a:xfrm>
          <a:off x="5467350" y="10226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19</xdr:row>
      <xdr:rowOff>304800</xdr:rowOff>
    </xdr:to>
    <xdr:pic>
      <xdr:nvPicPr>
        <xdr:cNvPr id="47" name="图片 46"/>
        <xdr:cNvPicPr>
          <a:picLocks noChangeAspect="1"/>
        </xdr:cNvPicPr>
      </xdr:nvPicPr>
      <xdr:blipFill>
        <a:stretch>
          <a:fillRect/>
        </a:stretch>
      </xdr:blipFill>
      <xdr:spPr>
        <a:xfrm>
          <a:off x="5467350" y="10226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581025</xdr:colOff>
      <xdr:row>20</xdr:row>
      <xdr:rowOff>38100</xdr:rowOff>
    </xdr:from>
    <xdr:to>
      <xdr:col>6</xdr:col>
      <xdr:colOff>1152525</xdr:colOff>
      <xdr:row>20</xdr:row>
      <xdr:rowOff>609600</xdr:rowOff>
    </xdr:to>
    <xdr:pic>
      <xdr:nvPicPr>
        <xdr:cNvPr id="49" name="图片 48" descr="安全跨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8375" y="10899775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20</xdr:row>
      <xdr:rowOff>590550</xdr:rowOff>
    </xdr:from>
    <xdr:to>
      <xdr:col>6</xdr:col>
      <xdr:colOff>1073150</xdr:colOff>
      <xdr:row>21</xdr:row>
      <xdr:rowOff>523875</xdr:rowOff>
    </xdr:to>
    <xdr:pic>
      <xdr:nvPicPr>
        <xdr:cNvPr id="50" name="图片 49" descr="跳高架"/>
        <xdr:cNvPicPr>
          <a:picLocks noChangeAspect="1"/>
        </xdr:cNvPicPr>
      </xdr:nvPicPr>
      <xdr:blipFill>
        <a:blip r:embed="rId2"/>
        <a:srcRect b="37279"/>
        <a:stretch>
          <a:fillRect/>
        </a:stretch>
      </xdr:blipFill>
      <xdr:spPr>
        <a:xfrm>
          <a:off x="6000750" y="11452225"/>
          <a:ext cx="539750" cy="56832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22</xdr:row>
      <xdr:rowOff>3175</xdr:rowOff>
    </xdr:from>
    <xdr:to>
      <xdr:col>6</xdr:col>
      <xdr:colOff>867410</xdr:colOff>
      <xdr:row>23</xdr:row>
      <xdr:rowOff>19685</xdr:rowOff>
    </xdr:to>
    <xdr:pic>
      <xdr:nvPicPr>
        <xdr:cNvPr id="51" name="图片 50" descr="踏跳板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95950" y="12134850"/>
          <a:ext cx="638810" cy="651510"/>
        </a:xfrm>
        <a:prstGeom prst="rect">
          <a:avLst/>
        </a:prstGeom>
      </xdr:spPr>
    </xdr:pic>
    <xdr:clientData/>
  </xdr:twoCellAnchor>
  <xdr:twoCellAnchor editAs="oneCell">
    <xdr:from>
      <xdr:col>6</xdr:col>
      <xdr:colOff>344805</xdr:colOff>
      <xdr:row>22</xdr:row>
      <xdr:rowOff>599440</xdr:rowOff>
    </xdr:from>
    <xdr:to>
      <xdr:col>6</xdr:col>
      <xdr:colOff>828675</xdr:colOff>
      <xdr:row>23</xdr:row>
      <xdr:rowOff>612140</xdr:rowOff>
    </xdr:to>
    <xdr:pic>
      <xdr:nvPicPr>
        <xdr:cNvPr id="52" name="图片 51" descr="护肩垫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H="1">
          <a:off x="5812155" y="12731115"/>
          <a:ext cx="48387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tail.tmall.com/item.htm?ali_refid=a3_430673_1006%3A1123865341%3AN%3ApQ4vtt908RnIl4tf9MDiSw%3D%3D%3A664ca477903f09c5bbb53647c208b37b&amp;ali_trackid=1_664ca477903f09c5bbb53647c208b37b&amp;id=709451524167&amp;loginBonus=1&amp;mi_id=0000RFS5ULaR1lFtzy3l90qDSeeqi8X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="122" zoomScaleNormal="122" topLeftCell="B1" workbookViewId="0">
      <selection activeCell="J6" sqref="J6"/>
    </sheetView>
  </sheetViews>
  <sheetFormatPr defaultColWidth="8.925" defaultRowHeight="14.25" outlineLevelCol="7"/>
  <cols>
    <col min="1" max="1" width="10.625" style="3" customWidth="1"/>
    <col min="2" max="2" width="14.875" style="4" customWidth="1"/>
    <col min="3" max="5" width="9" style="4"/>
    <col min="6" max="7" width="19.25" style="3" customWidth="1"/>
    <col min="8" max="8" width="9" style="3"/>
    <col min="9" max="16384" width="9" style="1"/>
  </cols>
  <sheetData>
    <row r="1" ht="27" customHeight="1" spans="1:8">
      <c r="A1" s="5"/>
      <c r="B1" s="6" t="s">
        <v>0</v>
      </c>
      <c r="C1" s="6"/>
      <c r="D1" s="6"/>
      <c r="E1" s="6"/>
      <c r="F1" s="6"/>
      <c r="G1" s="6"/>
      <c r="H1" s="7"/>
    </row>
    <row r="2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</row>
    <row r="3" s="1" customFormat="1" ht="44" customHeight="1" spans="1:8">
      <c r="A3" s="11">
        <v>1</v>
      </c>
      <c r="B3" s="12" t="s">
        <v>9</v>
      </c>
      <c r="C3" s="12" t="s">
        <v>10</v>
      </c>
      <c r="D3" s="11" t="s">
        <v>11</v>
      </c>
      <c r="E3" s="11">
        <v>100</v>
      </c>
      <c r="F3" s="12">
        <v>300</v>
      </c>
      <c r="G3" s="13" t="str">
        <f>_xlfn.DISPIMG("ID_606556A30F494A698DD86C978757C3A1",1)</f>
        <v>=DISPIMG("ID_606556A30F494A698DD86C978757C3A1",1)</v>
      </c>
      <c r="H3" s="14"/>
    </row>
    <row r="4" s="1" customFormat="1" ht="45" customHeight="1" spans="1:8">
      <c r="A4" s="11">
        <v>2</v>
      </c>
      <c r="B4" s="12" t="s">
        <v>12</v>
      </c>
      <c r="C4" s="12" t="s">
        <v>13</v>
      </c>
      <c r="D4" s="11" t="s">
        <v>14</v>
      </c>
      <c r="E4" s="11">
        <v>12</v>
      </c>
      <c r="F4" s="12">
        <v>1800</v>
      </c>
      <c r="G4" s="14" t="str">
        <f>_xlfn.DISPIMG("ID_F1F48E72FC4D494EB12D375AEDE12EB5",1)</f>
        <v>=DISPIMG("ID_F1F48E72FC4D494EB12D375AEDE12EB5",1)</v>
      </c>
      <c r="H4" s="14"/>
    </row>
    <row r="5" s="1" customFormat="1" ht="50" customHeight="1" spans="1:8">
      <c r="A5" s="11">
        <v>3</v>
      </c>
      <c r="B5" s="11" t="s">
        <v>15</v>
      </c>
      <c r="C5" s="12"/>
      <c r="D5" s="11" t="s">
        <v>16</v>
      </c>
      <c r="E5" s="11">
        <v>2800</v>
      </c>
      <c r="F5" s="12">
        <v>2800</v>
      </c>
      <c r="G5" s="14" t="str">
        <f>_xlfn.DISPIMG("ID_0C5D2F6354C74D058D8EE9B4EB0AA711",1)</f>
        <v>=DISPIMG("ID_0C5D2F6354C74D058D8EE9B4EB0AA711",1)</v>
      </c>
      <c r="H5" s="14"/>
    </row>
    <row r="6" s="1" customFormat="1" ht="50" customHeight="1" spans="1:8">
      <c r="A6" s="11">
        <v>4</v>
      </c>
      <c r="B6" s="12" t="s">
        <v>17</v>
      </c>
      <c r="C6" s="12" t="s">
        <v>18</v>
      </c>
      <c r="D6" s="11" t="s">
        <v>19</v>
      </c>
      <c r="E6" s="11">
        <v>30</v>
      </c>
      <c r="F6" s="12">
        <v>900</v>
      </c>
      <c r="G6" s="13" t="str">
        <f>_xlfn.DISPIMG("ID_EB9AC5B66BD942F2967040A8C08A251C",1)</f>
        <v>=DISPIMG("ID_EB9AC5B66BD942F2967040A8C08A251C",1)</v>
      </c>
      <c r="H6" s="14"/>
    </row>
    <row r="7" s="1" customFormat="1" ht="50" customHeight="1" spans="1:8">
      <c r="A7" s="11">
        <v>5</v>
      </c>
      <c r="B7" s="15" t="s">
        <v>20</v>
      </c>
      <c r="C7" s="15" t="s">
        <v>21</v>
      </c>
      <c r="D7" s="16">
        <v>1</v>
      </c>
      <c r="E7" s="17">
        <v>350</v>
      </c>
      <c r="F7" s="15">
        <v>350</v>
      </c>
      <c r="G7" s="13" t="str">
        <f>_xlfn.DISPIMG("ID_4C0AC08DC849490C87E97ECEFA1B01C7",1)</f>
        <v>=DISPIMG("ID_4C0AC08DC849490C87E97ECEFA1B01C7",1)</v>
      </c>
      <c r="H7" s="14"/>
    </row>
    <row r="8" s="1" customFormat="1" ht="41" customHeight="1" spans="1:8">
      <c r="A8" s="11">
        <v>6</v>
      </c>
      <c r="B8" s="12" t="s">
        <v>22</v>
      </c>
      <c r="C8" s="18" t="s">
        <v>23</v>
      </c>
      <c r="D8" s="11">
        <v>55</v>
      </c>
      <c r="E8" s="11">
        <v>10</v>
      </c>
      <c r="F8" s="12">
        <v>550</v>
      </c>
      <c r="G8" s="13" t="str">
        <f t="shared" ref="G8:G10" si="0">_xlfn.DISPIMG("ID_2BAC6DD25E594416A26EADC2E7D80B46",1)</f>
        <v>=DISPIMG("ID_2BAC6DD25E594416A26EADC2E7D80B46",1)</v>
      </c>
      <c r="H8" s="14"/>
    </row>
    <row r="9" s="1" customFormat="1" ht="41" customHeight="1" spans="1:8">
      <c r="A9" s="11">
        <v>7</v>
      </c>
      <c r="B9" s="12" t="s">
        <v>24</v>
      </c>
      <c r="C9" s="18" t="s">
        <v>25</v>
      </c>
      <c r="D9" s="11">
        <v>60</v>
      </c>
      <c r="E9" s="11">
        <v>12</v>
      </c>
      <c r="F9" s="12">
        <v>720</v>
      </c>
      <c r="G9" s="13" t="str">
        <f t="shared" si="0"/>
        <v>=DISPIMG("ID_2BAC6DD25E594416A26EADC2E7D80B46",1)</v>
      </c>
      <c r="H9" s="14"/>
    </row>
    <row r="10" s="1" customFormat="1" ht="39" customHeight="1" spans="1:8">
      <c r="A10" s="11">
        <v>8</v>
      </c>
      <c r="B10" s="19" t="s">
        <v>26</v>
      </c>
      <c r="C10" s="18" t="s">
        <v>27</v>
      </c>
      <c r="D10" s="11">
        <v>65</v>
      </c>
      <c r="E10" s="11">
        <v>15</v>
      </c>
      <c r="F10" s="12">
        <v>975</v>
      </c>
      <c r="G10" s="13" t="str">
        <f t="shared" si="0"/>
        <v>=DISPIMG("ID_2BAC6DD25E594416A26EADC2E7D80B46",1)</v>
      </c>
      <c r="H10" s="14"/>
    </row>
    <row r="11" s="2" customFormat="1" ht="46" customHeight="1" spans="1:8">
      <c r="A11" s="11">
        <v>10</v>
      </c>
      <c r="B11" s="15" t="s">
        <v>28</v>
      </c>
      <c r="C11" s="15"/>
      <c r="D11" s="16">
        <v>2</v>
      </c>
      <c r="E11" s="16">
        <v>150</v>
      </c>
      <c r="F11" s="15">
        <v>300</v>
      </c>
      <c r="G11" s="20" t="str">
        <f>_xlfn.DISPIMG("ID_06A33ACDA1FF439086BE9F2466A812BF",1)</f>
        <v>=DISPIMG("ID_06A33ACDA1FF439086BE9F2466A812BF",1)</v>
      </c>
      <c r="H11" s="16"/>
    </row>
    <row r="12" s="2" customFormat="1" ht="44" customHeight="1" spans="1:8">
      <c r="A12" s="11">
        <v>11</v>
      </c>
      <c r="B12" s="21" t="s">
        <v>29</v>
      </c>
      <c r="C12" s="22" t="s">
        <v>30</v>
      </c>
      <c r="D12" s="16">
        <v>10</v>
      </c>
      <c r="E12" s="16">
        <v>12</v>
      </c>
      <c r="F12" s="15">
        <v>120</v>
      </c>
      <c r="G12" s="20" t="str">
        <f>_xlfn.DISPIMG("ID_D0443AD38BD94807B2AB37F54349B466",1)</f>
        <v>=DISPIMG("ID_D0443AD38BD94807B2AB37F54349B466",1)</v>
      </c>
      <c r="H12" s="23"/>
    </row>
    <row r="13" s="2" customFormat="1" ht="44" customHeight="1" spans="1:8">
      <c r="A13" s="11">
        <v>12</v>
      </c>
      <c r="B13" s="16" t="s">
        <v>31</v>
      </c>
      <c r="C13" s="22" t="s">
        <v>30</v>
      </c>
      <c r="D13" s="16">
        <v>10</v>
      </c>
      <c r="E13" s="16">
        <v>60</v>
      </c>
      <c r="F13" s="15">
        <v>600</v>
      </c>
      <c r="G13" s="20" t="str">
        <f>_xlfn.DISPIMG("ID_33A064C71FF04F41B731B2E5584B45FA",1)</f>
        <v>=DISPIMG("ID_33A064C71FF04F41B731B2E5584B45FA",1)</v>
      </c>
      <c r="H13" s="23"/>
    </row>
    <row r="14" s="2" customFormat="1" ht="43" customHeight="1" spans="1:8">
      <c r="A14" s="11">
        <v>13</v>
      </c>
      <c r="B14" s="16" t="s">
        <v>32</v>
      </c>
      <c r="C14" s="22" t="s">
        <v>30</v>
      </c>
      <c r="D14" s="16">
        <v>10</v>
      </c>
      <c r="E14" s="16">
        <v>20</v>
      </c>
      <c r="F14" s="15">
        <v>200</v>
      </c>
      <c r="G14" s="20" t="str">
        <f>_xlfn.DISPIMG("ID_0C8E8BFF300F4AE3BF1B08DAA32FA373",1)</f>
        <v>=DISPIMG("ID_0C8E8BFF300F4AE3BF1B08DAA32FA373",1)</v>
      </c>
      <c r="H14" s="23"/>
    </row>
    <row r="15" s="2" customFormat="1" ht="41" customHeight="1" spans="1:8">
      <c r="A15" s="11">
        <v>14</v>
      </c>
      <c r="B15" s="16" t="s">
        <v>33</v>
      </c>
      <c r="C15" s="22" t="s">
        <v>30</v>
      </c>
      <c r="D15" s="16">
        <v>10</v>
      </c>
      <c r="E15" s="16">
        <v>30</v>
      </c>
      <c r="F15" s="15">
        <v>300</v>
      </c>
      <c r="G15" s="20" t="str">
        <f>_xlfn.DISPIMG("ID_777D3237004F4A4B86E842A7B52BACAE",1)</f>
        <v>=DISPIMG("ID_777D3237004F4A4B86E842A7B52BACAE",1)</v>
      </c>
      <c r="H15" s="23"/>
    </row>
    <row r="16" s="1" customFormat="1" ht="44" customHeight="1" spans="1:8">
      <c r="A16" s="11">
        <v>18</v>
      </c>
      <c r="B16" s="24" t="s">
        <v>34</v>
      </c>
      <c r="C16" s="24" t="s">
        <v>35</v>
      </c>
      <c r="D16" s="24">
        <v>2</v>
      </c>
      <c r="E16" s="24">
        <v>180</v>
      </c>
      <c r="F16" s="25">
        <v>360</v>
      </c>
      <c r="G16" s="26" t="str">
        <f>_xlfn.DISPIMG("ID_16671D0AC4DA473E80F8011E58DF52AF",1)</f>
        <v>=DISPIMG("ID_16671D0AC4DA473E80F8011E58DF52AF",1)</v>
      </c>
      <c r="H16" s="27"/>
    </row>
    <row r="17" s="1" customFormat="1" ht="42" customHeight="1" spans="1:8">
      <c r="A17" s="11">
        <v>19</v>
      </c>
      <c r="B17" s="24" t="s">
        <v>34</v>
      </c>
      <c r="C17" s="24" t="s">
        <v>36</v>
      </c>
      <c r="D17" s="24">
        <v>2</v>
      </c>
      <c r="E17" s="24">
        <v>200</v>
      </c>
      <c r="F17" s="25">
        <v>400</v>
      </c>
      <c r="G17" s="26" t="str">
        <f>_xlfn.DISPIMG("ID_16671D0AC4DA473E80F8011E58DF52AF",1)</f>
        <v>=DISPIMG("ID_16671D0AC4DA473E80F8011E58DF52AF",1)</v>
      </c>
      <c r="H17" s="27"/>
    </row>
    <row r="18" s="1" customFormat="1" ht="50" customHeight="1" spans="1:8">
      <c r="A18" s="11">
        <v>20</v>
      </c>
      <c r="B18" s="24" t="s">
        <v>37</v>
      </c>
      <c r="C18" s="24" t="s">
        <v>38</v>
      </c>
      <c r="D18" s="24">
        <v>2</v>
      </c>
      <c r="E18" s="24">
        <v>55</v>
      </c>
      <c r="F18" s="25">
        <v>110</v>
      </c>
      <c r="G18" s="26" t="str">
        <f>_xlfn.DISPIMG("ID_31B24423773F4557BDF16A7263D97ECF",1)</f>
        <v>=DISPIMG("ID_31B24423773F4557BDF16A7263D97ECF",1)</v>
      </c>
      <c r="H18" s="27"/>
    </row>
    <row r="19" s="1" customFormat="1" ht="50" customHeight="1" spans="1:8">
      <c r="A19" s="28">
        <v>23</v>
      </c>
      <c r="B19" s="24" t="s">
        <v>39</v>
      </c>
      <c r="C19" s="29" t="s">
        <v>40</v>
      </c>
      <c r="D19" s="24">
        <v>3</v>
      </c>
      <c r="E19" s="24">
        <v>50</v>
      </c>
      <c r="F19" s="30">
        <v>150</v>
      </c>
      <c r="G19" s="31" t="str">
        <f>_xlfn.DISPIMG("ID_8F102749DF5E45E5B23A3643086FEFD9",1)</f>
        <v>=DISPIMG("ID_8F102749DF5E45E5B23A3643086FEFD9",1)</v>
      </c>
      <c r="H19" s="27"/>
    </row>
    <row r="20" s="1" customFormat="1" ht="50" customHeight="1" spans="1:8">
      <c r="A20" s="24">
        <v>24</v>
      </c>
      <c r="B20" s="29" t="s">
        <v>41</v>
      </c>
      <c r="C20" s="24" t="s">
        <v>42</v>
      </c>
      <c r="D20" s="24">
        <v>10</v>
      </c>
      <c r="E20" s="24">
        <v>250</v>
      </c>
      <c r="F20" s="24">
        <v>2500</v>
      </c>
      <c r="G20" s="32" t="str">
        <f>_xlfn.DISPIMG("ID_EA490E84593D44AC968A0D6F9636E7F3",1)</f>
        <v>=DISPIMG("ID_EA490E84593D44AC968A0D6F9636E7F3",1)</v>
      </c>
      <c r="H20" s="27"/>
    </row>
    <row r="21" ht="50" customHeight="1" spans="1:8">
      <c r="A21" s="24">
        <v>25</v>
      </c>
      <c r="B21" s="29" t="s">
        <v>43</v>
      </c>
      <c r="C21" s="24" t="s">
        <v>42</v>
      </c>
      <c r="D21" s="24">
        <v>8</v>
      </c>
      <c r="E21" s="24">
        <v>350</v>
      </c>
      <c r="F21" s="24">
        <v>2800</v>
      </c>
      <c r="G21" s="31"/>
      <c r="H21" s="27"/>
    </row>
    <row r="22" ht="50" customHeight="1" spans="1:8">
      <c r="A22" s="4">
        <v>26</v>
      </c>
      <c r="B22" s="29" t="s">
        <v>44</v>
      </c>
      <c r="C22" s="24" t="s">
        <v>45</v>
      </c>
      <c r="D22" s="24" t="s">
        <v>46</v>
      </c>
      <c r="E22" s="24">
        <v>400</v>
      </c>
      <c r="F22" s="24">
        <v>400</v>
      </c>
      <c r="G22" s="31"/>
      <c r="H22" s="27"/>
    </row>
    <row r="23" ht="50" customHeight="1" spans="1:8">
      <c r="A23" s="24">
        <v>27</v>
      </c>
      <c r="B23" s="29" t="s">
        <v>47</v>
      </c>
      <c r="C23" s="24" t="s">
        <v>45</v>
      </c>
      <c r="D23" s="24" t="s">
        <v>48</v>
      </c>
      <c r="E23" s="24">
        <v>395</v>
      </c>
      <c r="F23" s="24">
        <v>395</v>
      </c>
      <c r="G23" s="31"/>
      <c r="H23" s="27"/>
    </row>
    <row r="24" ht="50" customHeight="1" spans="1:8">
      <c r="A24" s="24">
        <v>28</v>
      </c>
      <c r="B24" s="24" t="s">
        <v>49</v>
      </c>
      <c r="C24" s="24"/>
      <c r="D24" s="24" t="s">
        <v>50</v>
      </c>
      <c r="E24" s="24">
        <v>50</v>
      </c>
      <c r="F24" s="24">
        <v>100</v>
      </c>
      <c r="G24" s="31" t="str">
        <f>_xlfn.DISPIMG("ID_1D5ED0550E3F4EE885BFFAB2D5C748FA",1)</f>
        <v>=DISPIMG("ID_1D5ED0550E3F4EE885BFFAB2D5C748FA",1)</v>
      </c>
      <c r="H24" s="27"/>
    </row>
    <row r="25" ht="46" customHeight="1" spans="1:8">
      <c r="A25" s="24">
        <v>29</v>
      </c>
      <c r="B25" s="29" t="s">
        <v>51</v>
      </c>
      <c r="C25" s="24"/>
      <c r="D25" s="24" t="s">
        <v>52</v>
      </c>
      <c r="E25" s="24">
        <v>1</v>
      </c>
      <c r="F25" s="24">
        <v>100</v>
      </c>
      <c r="G25" s="24"/>
      <c r="H25" s="27"/>
    </row>
    <row r="26" ht="44" customHeight="1" spans="1:8">
      <c r="A26" s="24">
        <v>30</v>
      </c>
      <c r="B26" s="24" t="s">
        <v>53</v>
      </c>
      <c r="C26" s="24"/>
      <c r="D26" s="24" t="s">
        <v>54</v>
      </c>
      <c r="E26" s="24">
        <v>10</v>
      </c>
      <c r="F26" s="24">
        <v>320</v>
      </c>
      <c r="G26" s="24" t="str">
        <f>_xlfn.DISPIMG("ID_9F0881C6B4BA433998E7EC42FC599A51",1)</f>
        <v>=DISPIMG("ID_9F0881C6B4BA433998E7EC42FC599A51",1)</v>
      </c>
      <c r="H26" s="24"/>
    </row>
    <row r="27" ht="50" customHeight="1" spans="1:8">
      <c r="A27" s="4">
        <v>31</v>
      </c>
      <c r="B27" s="29" t="s">
        <v>55</v>
      </c>
      <c r="C27" s="24"/>
      <c r="D27" s="24">
        <v>10</v>
      </c>
      <c r="E27" s="24">
        <v>30</v>
      </c>
      <c r="F27" s="24">
        <v>300</v>
      </c>
      <c r="G27" s="24" t="str">
        <f>_xlfn.DISPIMG("ID_F6FFC05BA0B44E3B8E179A821244B963",1)</f>
        <v>=DISPIMG("ID_F6FFC05BA0B44E3B8E179A821244B963",1)</v>
      </c>
      <c r="H27" s="24"/>
    </row>
    <row r="28" ht="50" customHeight="1" spans="1:8">
      <c r="A28" s="24">
        <v>32</v>
      </c>
      <c r="B28" s="29" t="s">
        <v>56</v>
      </c>
      <c r="C28" s="24"/>
      <c r="D28" s="24">
        <v>30</v>
      </c>
      <c r="E28" s="24">
        <v>5</v>
      </c>
      <c r="F28" s="24">
        <v>150</v>
      </c>
      <c r="G28" s="24" t="str">
        <f>_xlfn.DISPIMG("ID_BBEAEC70528A45FE88EABFC19A8B4D6D",1)</f>
        <v>=DISPIMG("ID_BBEAEC70528A45FE88EABFC19A8B4D6D",1)</v>
      </c>
      <c r="H28" s="24"/>
    </row>
    <row r="29" ht="50" customHeight="1" spans="1:8">
      <c r="A29" s="24">
        <v>33</v>
      </c>
      <c r="B29" s="24" t="s">
        <v>57</v>
      </c>
      <c r="C29" s="24" t="s">
        <v>58</v>
      </c>
      <c r="D29" s="24" t="s">
        <v>59</v>
      </c>
      <c r="E29" s="24">
        <v>55</v>
      </c>
      <c r="F29" s="24">
        <v>8250</v>
      </c>
      <c r="G29" s="24" t="str">
        <f>_xlfn.DISPIMG("ID_7CBB97CBAF1E4BFF984E26F1FC92BA2F",1)</f>
        <v>=DISPIMG("ID_7CBB97CBAF1E4BFF984E26F1FC92BA2F",1)</v>
      </c>
      <c r="H29" s="24"/>
    </row>
    <row r="30" ht="50" customHeight="1" spans="1:8">
      <c r="A30" s="24">
        <v>34</v>
      </c>
      <c r="B30" s="29" t="s">
        <v>60</v>
      </c>
      <c r="C30" s="24"/>
      <c r="D30" s="24">
        <v>11000</v>
      </c>
      <c r="E30" s="24">
        <v>0.1</v>
      </c>
      <c r="F30" s="24">
        <v>1100</v>
      </c>
      <c r="G30" s="24" t="str">
        <f>_xlfn.DISPIMG("ID_FAF605862EFE4402AC94F7E5CE6FDF1D",1)</f>
        <v>=DISPIMG("ID_FAF605862EFE4402AC94F7E5CE6FDF1D",1)</v>
      </c>
      <c r="H30" s="24"/>
    </row>
    <row r="31" ht="50" customHeight="1" spans="1:8">
      <c r="A31" s="24">
        <v>35</v>
      </c>
      <c r="B31" s="29" t="s">
        <v>61</v>
      </c>
      <c r="C31" s="24"/>
      <c r="D31" s="24">
        <v>1</v>
      </c>
      <c r="E31" s="24"/>
      <c r="F31" s="24">
        <v>8000</v>
      </c>
      <c r="G31" s="24" t="str">
        <f>_xlfn.DISPIMG("ID_168C4CEA003F44D1BA45FDB85A9E9444",1)</f>
        <v>=DISPIMG("ID_168C4CEA003F44D1BA45FDB85A9E9444",1)</v>
      </c>
      <c r="H31" s="33"/>
    </row>
    <row r="32" ht="50" customHeight="1" spans="1:8">
      <c r="A32" s="24">
        <v>36</v>
      </c>
      <c r="B32" s="24" t="s">
        <v>62</v>
      </c>
      <c r="C32" s="24"/>
      <c r="D32" s="24" t="s">
        <v>63</v>
      </c>
      <c r="E32" s="24">
        <v>65</v>
      </c>
      <c r="F32" s="24">
        <v>3250</v>
      </c>
      <c r="G32" s="24" t="str">
        <f>_xlfn.DISPIMG("ID_0591396E718B41EA8BE8793BB47891A8",1)</f>
        <v>=DISPIMG("ID_0591396E718B41EA8BE8793BB47891A8",1)</v>
      </c>
      <c r="H32" s="33"/>
    </row>
    <row r="33" ht="50" customHeight="1" spans="1:8">
      <c r="A33" s="24">
        <v>37</v>
      </c>
      <c r="B33" s="24" t="s">
        <v>64</v>
      </c>
      <c r="C33" s="24"/>
      <c r="D33" s="24">
        <v>2</v>
      </c>
      <c r="E33" s="24">
        <v>350</v>
      </c>
      <c r="F33" s="24">
        <v>700</v>
      </c>
      <c r="G33" s="24" t="str">
        <f>_xlfn.DISPIMG("ID_E59E6F853E654574A606FDEDE61DD77E",1)</f>
        <v>=DISPIMG("ID_E59E6F853E654574A606FDEDE61DD77E",1)</v>
      </c>
      <c r="H33" s="33"/>
    </row>
    <row r="34" ht="39" customHeight="1" spans="1:8">
      <c r="A34" s="24">
        <v>38</v>
      </c>
      <c r="B34" s="24" t="s">
        <v>65</v>
      </c>
      <c r="C34" s="24"/>
      <c r="D34" s="24">
        <v>20</v>
      </c>
      <c r="E34" s="24">
        <v>30</v>
      </c>
      <c r="F34" s="24">
        <v>600</v>
      </c>
      <c r="G34" s="24"/>
      <c r="H34" s="33"/>
    </row>
    <row r="35" ht="41" customHeight="1" spans="1:8">
      <c r="A35" s="24">
        <v>39</v>
      </c>
      <c r="B35" s="34" t="s">
        <v>66</v>
      </c>
      <c r="C35" s="35"/>
      <c r="D35" s="35">
        <v>5</v>
      </c>
      <c r="E35" s="24">
        <v>20</v>
      </c>
      <c r="F35" s="24">
        <v>100</v>
      </c>
      <c r="G35" s="24"/>
      <c r="H35" s="33"/>
    </row>
    <row r="36" ht="38" customHeight="1" spans="1:8">
      <c r="A36" s="24" t="s">
        <v>67</v>
      </c>
      <c r="B36" s="31">
        <f>SUM(F3:F35)</f>
        <v>40000</v>
      </c>
      <c r="C36" s="36"/>
      <c r="D36" s="36"/>
      <c r="E36" s="36"/>
      <c r="F36" s="36"/>
      <c r="G36" s="36"/>
      <c r="H36" s="33"/>
    </row>
    <row r="37" ht="50" customHeight="1" spans="1:8">
      <c r="A37" s="4"/>
      <c r="F37" s="4"/>
      <c r="G37" s="4"/>
    </row>
    <row r="38" ht="50" customHeight="1" spans="1:8">
      <c r="A38" s="4"/>
      <c r="F38" s="4"/>
      <c r="G38" s="4"/>
    </row>
    <row r="39" ht="50" customHeight="1" spans="1:8">
      <c r="A39" s="4"/>
      <c r="F39" s="4"/>
      <c r="G39" s="4"/>
    </row>
    <row r="40" ht="50" customHeight="1" spans="1:8">
      <c r="A40" s="4"/>
      <c r="F40" s="4"/>
      <c r="G40" s="4"/>
    </row>
    <row r="41" ht="50" customHeight="1" spans="1:8">
      <c r="A41" s="4"/>
      <c r="F41" s="4"/>
      <c r="G41" s="4"/>
    </row>
    <row r="42" ht="50" customHeight="1" spans="1:8">
      <c r="A42" s="4"/>
      <c r="F42" s="4"/>
      <c r="G42" s="4"/>
    </row>
    <row r="43" ht="50" customHeight="1" spans="1:8">
      <c r="A43" s="4"/>
      <c r="F43" s="4"/>
      <c r="G43" s="4"/>
    </row>
    <row r="44" ht="50" customHeight="1" spans="1:8">
      <c r="A44" s="4"/>
      <c r="F44" s="4"/>
      <c r="G44" s="4"/>
    </row>
  </sheetData>
  <mergeCells count="2">
    <mergeCell ref="B1:G1"/>
    <mergeCell ref="B36:H36"/>
  </mergeCells>
  <hyperlinks>
    <hyperlink ref="F16" r:id="rId2" display="360" tooltip="https://detail.tmall.com/item.htm?ali_refid=a3_430673_1006%3A1123865341%3AN%3ApQ4vtt908RnIl4tf9MDiSw%3D%3D%3A664ca477903f09c5bbb53647c208b37b&amp;ali_trackid=1_664ca477903f09c5bbb53647c208b37b&amp;id=709451524167&amp;loginBonus=1&amp;mi_id=0000RFS5ULaR1lFtzy3l90qDSeeqi8X"/>
    <hyperlink ref="F17" r:id="rId2" display="400" tooltip="https://detail.tmall.com/item.htm?ali_refid=a3_430673_1006%3A1123865341%3AN%3ApQ4vtt908RnIl4tf9MDiSw%3D%3D%3A664ca477903f09c5bbb53647c208b37b&amp;ali_trackid=1_664ca477903f09c5bbb53647c208b37b&amp;id=709451524167&amp;loginBonus=1&amp;mi_id=0000RFS5ULaR1lFtzy3l90qDSeeqi8X"/>
  </hyperlinks>
  <pageMargins left="0.75" right="0.75" top="1" bottom="1" header="0.511805555555556" footer="0.511805555555556"/>
  <pageSetup paperSize="9" scale="81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25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23445</dc:creator>
  <cp:lastModifiedBy>忽而一夏</cp:lastModifiedBy>
  <dcterms:created xsi:type="dcterms:W3CDTF">2016-12-02T08:54:00Z</dcterms:created>
  <dcterms:modified xsi:type="dcterms:W3CDTF">2026-05-09T08:11:29Z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B6BF4FD5A6D51B72F0EDDD694AF0606E_33</vt:lpwstr>
  </property>
  <property fmtid="{D5CDD505-2E9C-101B-9397-08002B2CF9AE}" pid="4" name="CalculationRule">
    <vt:i4>0</vt:i4>
  </property>
</Properties>
</file>